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enutzer\Frank\Desktop\"/>
    </mc:Choice>
  </mc:AlternateContent>
  <workbookProtection workbookAlgorithmName="SHA-512" workbookHashValue="5JLBb6RVPdiyBy+6coggxWaDMPGK05QXjmUMcY2lTWh2TJRrUl3ocnTZa4LvTBY6QC42jbUNSW019S+fTl5h9Q==" workbookSaltValue="BLsgmgwc2aMmJLKY261sLA==" workbookSpinCount="100000" lockStructure="1"/>
  <bookViews>
    <workbookView xWindow="0" yWindow="0" windowWidth="28800" windowHeight="13020"/>
  </bookViews>
  <sheets>
    <sheet name="Frankysweb Exchange 2013 Siz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0" i="1"/>
  <c r="C34" i="1" s="1"/>
  <c r="C33" i="1" l="1"/>
  <c r="C31" i="1"/>
  <c r="C32" i="1"/>
  <c r="C30" i="1"/>
  <c r="C27" i="1"/>
  <c r="C37" i="1" l="1"/>
  <c r="E5" i="1"/>
  <c r="D5" i="1"/>
  <c r="C18" i="1"/>
  <c r="C19" i="1" s="1"/>
  <c r="C40" i="1" l="1"/>
  <c r="C39" i="1"/>
  <c r="C24" i="1"/>
  <c r="C25" i="1" s="1"/>
  <c r="C28" i="1"/>
  <c r="C21" i="1"/>
  <c r="C22" i="1" s="1"/>
</calcChain>
</file>

<file path=xl/sharedStrings.xml><?xml version="1.0" encoding="utf-8"?>
<sst xmlns="http://schemas.openxmlformats.org/spreadsheetml/2006/main" count="35" uniqueCount="35">
  <si>
    <t xml:space="preserve">Anzahl E-Mails pro Postfach </t>
  </si>
  <si>
    <t>durschnittliche E-Mail Größe:</t>
  </si>
  <si>
    <t>Aufbewahrungszeit für gelöschte Mails:</t>
  </si>
  <si>
    <t>durschnittliche Postfach Größe:</t>
  </si>
  <si>
    <t>Anzahl Postfächer:</t>
  </si>
  <si>
    <t>durschnittliche Datenbankgröße:</t>
  </si>
  <si>
    <t>Größe Index pro Datenbank:</t>
  </si>
  <si>
    <t>Anzahl Logs pro Tag:</t>
  </si>
  <si>
    <t>Logfile Platz für wieviele Tage?</t>
  </si>
  <si>
    <t>benötigter Speicherplatz für Logfiles:</t>
  </si>
  <si>
    <t>Mailvolumen pro Tag pro Postfach:</t>
  </si>
  <si>
    <t>durchschnittliche Postfachgröße incl. Gelöschter Elemente:</t>
  </si>
  <si>
    <t>IOPS pro Postfach:</t>
  </si>
  <si>
    <t>IOPS pro Datenbank:</t>
  </si>
  <si>
    <t>durschnittliche Anzahl Postfächer je Datenbank:</t>
  </si>
  <si>
    <t>SPECint_rate2006 pro CPU Core:</t>
  </si>
  <si>
    <t>CPU Takt:</t>
  </si>
  <si>
    <t>Anzahl CPU Kerne:</t>
  </si>
  <si>
    <t>Verfügbare mCycles auf Zielsystem:</t>
  </si>
  <si>
    <t>Anzahl Datenbank Kopien pro aktive Datenbank:</t>
  </si>
  <si>
    <t>Anzahl aktive Datenbanken:</t>
  </si>
  <si>
    <t>benötigte mCycles pro Postfach (aktive Datenbank):</t>
  </si>
  <si>
    <t>benötigte mCycles pro Postfach (passive Datenbank):</t>
  </si>
  <si>
    <t>benötigte mCycles im Normalfall:</t>
  </si>
  <si>
    <t>benötigte mCycles im Fehlerfall:</t>
  </si>
  <si>
    <t>CPU Auslastung im Normalfall:</t>
  </si>
  <si>
    <t>CPU Auslastung im Fehlerfall:</t>
  </si>
  <si>
    <t>benötiger RAM im Normalfall:</t>
  </si>
  <si>
    <t>Anzahl aktive Datenbanken pro Server (Normalfall):</t>
  </si>
  <si>
    <t>Anzahl aktive Datenbanken pro Server (Fehlerfall):</t>
  </si>
  <si>
    <t>benötiger RAM im Fehlerfall:</t>
  </si>
  <si>
    <t>Anzahl passive Datenbanken pro Server (Normalfall):</t>
  </si>
  <si>
    <t>Anzahl passive Datenbanken pro Server (Fehlerfall):</t>
  </si>
  <si>
    <t>http://www.frankysweb.de</t>
  </si>
  <si>
    <t>FrankysWeb: Exchange 2013 Sizer (BETA)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</si>
</sst>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\ &quot;MB&quot;"/>
    <numFmt numFmtId="165" formatCode="0.00\ &quot;GB&quot;"/>
    <numFmt numFmtId="166" formatCode="0.00\ &quot;IOPS&quot;"/>
    <numFmt numFmtId="167" formatCode="0\ &quot;Tage&quot;"/>
    <numFmt numFmtId="168" formatCode="0\ &quot;KB&quot;"/>
    <numFmt numFmtId="169" formatCode="0\ &quot;MHz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0" fontId="0" fillId="2" borderId="3" xfId="0" applyFill="1" applyBorder="1"/>
    <xf numFmtId="0" fontId="1" fillId="2" borderId="0" xfId="0" applyFont="1" applyFill="1"/>
    <xf numFmtId="2" fontId="0" fillId="2" borderId="4" xfId="0" applyNumberFormat="1" applyFill="1" applyBorder="1"/>
    <xf numFmtId="164" fontId="0" fillId="2" borderId="2" xfId="0" applyNumberFormat="1" applyFill="1" applyBorder="1"/>
    <xf numFmtId="165" fontId="0" fillId="2" borderId="4" xfId="0" applyNumberFormat="1" applyFill="1" applyBorder="1"/>
    <xf numFmtId="1" fontId="0" fillId="2" borderId="4" xfId="0" applyNumberFormat="1" applyFill="1" applyBorder="1"/>
    <xf numFmtId="1" fontId="0" fillId="2" borderId="2" xfId="0" applyNumberFormat="1" applyFill="1" applyBorder="1"/>
    <xf numFmtId="166" fontId="0" fillId="2" borderId="4" xfId="0" applyNumberFormat="1" applyFill="1" applyBorder="1"/>
    <xf numFmtId="2" fontId="0" fillId="2" borderId="2" xfId="0" applyNumberFormat="1" applyFill="1" applyBorder="1"/>
    <xf numFmtId="10" fontId="0" fillId="2" borderId="2" xfId="0" applyNumberFormat="1" applyFill="1" applyBorder="1"/>
    <xf numFmtId="10" fontId="0" fillId="2" borderId="4" xfId="0" applyNumberFormat="1" applyFill="1" applyBorder="1"/>
    <xf numFmtId="0" fontId="0" fillId="2" borderId="5" xfId="0" applyFill="1" applyBorder="1"/>
    <xf numFmtId="165" fontId="0" fillId="2" borderId="6" xfId="0" applyNumberFormat="1" applyFill="1" applyBorder="1"/>
    <xf numFmtId="1" fontId="0" fillId="3" borderId="9" xfId="0" applyNumberFormat="1" applyFill="1" applyBorder="1" applyProtection="1">
      <protection locked="0"/>
    </xf>
    <xf numFmtId="165" fontId="0" fillId="3" borderId="10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68" fontId="0" fillId="3" borderId="10" xfId="0" applyNumberFormat="1" applyFill="1" applyBorder="1" applyProtection="1">
      <protection locked="0"/>
    </xf>
    <xf numFmtId="167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69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3" fillId="2" borderId="3" xfId="1" applyFill="1" applyBorder="1"/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8" xfId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ec.org/" TargetMode="External"/><Relationship Id="rId1" Type="http://schemas.openxmlformats.org/officeDocument/2006/relationships/hyperlink" Target="http://www.frankysweb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workbookViewId="0">
      <selection activeCell="D18" sqref="D18"/>
    </sheetView>
  </sheetViews>
  <sheetFormatPr baseColWidth="10" defaultRowHeight="15" x14ac:dyDescent="0.25"/>
  <cols>
    <col min="1" max="1" width="7" style="1" customWidth="1"/>
    <col min="2" max="2" width="53.7109375" style="1" bestFit="1" customWidth="1"/>
    <col min="3" max="3" width="15.42578125" style="2" bestFit="1" customWidth="1"/>
    <col min="4" max="16384" width="11.42578125" style="1"/>
  </cols>
  <sheetData>
    <row r="1" spans="2:5" ht="27.75" customHeight="1" thickBot="1" x14ac:dyDescent="0.3">
      <c r="B1" s="26" t="s">
        <v>34</v>
      </c>
      <c r="C1" s="27"/>
    </row>
    <row r="2" spans="2:5" ht="15.75" thickTop="1" x14ac:dyDescent="0.25">
      <c r="B2" s="3" t="s">
        <v>4</v>
      </c>
      <c r="C2" s="17">
        <v>1000</v>
      </c>
    </row>
    <row r="3" spans="2:5" x14ac:dyDescent="0.25">
      <c r="B3" s="4" t="s">
        <v>3</v>
      </c>
      <c r="C3" s="18">
        <v>2</v>
      </c>
    </row>
    <row r="4" spans="2:5" x14ac:dyDescent="0.25">
      <c r="B4" s="4" t="s">
        <v>0</v>
      </c>
      <c r="C4" s="19">
        <v>200</v>
      </c>
    </row>
    <row r="5" spans="2:5" x14ac:dyDescent="0.25">
      <c r="B5" s="4" t="s">
        <v>1</v>
      </c>
      <c r="C5" s="20">
        <v>75</v>
      </c>
      <c r="D5" s="5" t="str">
        <f>IF(C5&gt;75,"1,9","1")</f>
        <v>1</v>
      </c>
      <c r="E5" s="5" t="str">
        <f>IF(C5&gt;150,"1,9","1")</f>
        <v>1</v>
      </c>
    </row>
    <row r="6" spans="2:5" x14ac:dyDescent="0.25">
      <c r="B6" s="4" t="s">
        <v>2</v>
      </c>
      <c r="C6" s="21">
        <v>14</v>
      </c>
    </row>
    <row r="7" spans="2:5" x14ac:dyDescent="0.25">
      <c r="B7" s="4" t="s">
        <v>20</v>
      </c>
      <c r="C7" s="19">
        <v>4</v>
      </c>
    </row>
    <row r="8" spans="2:5" x14ac:dyDescent="0.25">
      <c r="B8" s="4" t="s">
        <v>19</v>
      </c>
      <c r="C8" s="19">
        <v>3</v>
      </c>
    </row>
    <row r="9" spans="2:5" x14ac:dyDescent="0.25">
      <c r="B9" s="4" t="s">
        <v>8</v>
      </c>
      <c r="C9" s="21">
        <v>5</v>
      </c>
    </row>
    <row r="10" spans="2:5" x14ac:dyDescent="0.25">
      <c r="B10" s="25" t="s">
        <v>15</v>
      </c>
      <c r="C10" s="22">
        <v>35.83</v>
      </c>
    </row>
    <row r="11" spans="2:5" x14ac:dyDescent="0.25">
      <c r="B11" s="4" t="s">
        <v>16</v>
      </c>
      <c r="C11" s="23">
        <v>2000</v>
      </c>
    </row>
    <row r="12" spans="2:5" x14ac:dyDescent="0.25">
      <c r="B12" s="4" t="s">
        <v>17</v>
      </c>
      <c r="C12" s="19">
        <v>4</v>
      </c>
    </row>
    <row r="13" spans="2:5" x14ac:dyDescent="0.25">
      <c r="B13" s="4" t="s">
        <v>28</v>
      </c>
      <c r="C13" s="19">
        <v>2</v>
      </c>
    </row>
    <row r="14" spans="2:5" x14ac:dyDescent="0.25">
      <c r="B14" s="4" t="s">
        <v>29</v>
      </c>
      <c r="C14" s="19">
        <v>4</v>
      </c>
    </row>
    <row r="15" spans="2:5" x14ac:dyDescent="0.25">
      <c r="B15" s="4" t="s">
        <v>31</v>
      </c>
      <c r="C15" s="19">
        <v>2</v>
      </c>
    </row>
    <row r="16" spans="2:5" x14ac:dyDescent="0.25">
      <c r="B16" s="4" t="s">
        <v>32</v>
      </c>
      <c r="C16" s="24">
        <v>0</v>
      </c>
    </row>
    <row r="17" spans="2:3" ht="15.75" thickBot="1" x14ac:dyDescent="0.3">
      <c r="B17" s="4"/>
      <c r="C17" s="6"/>
    </row>
    <row r="18" spans="2:3" ht="15.75" thickTop="1" x14ac:dyDescent="0.25">
      <c r="B18" s="3" t="s">
        <v>10</v>
      </c>
      <c r="C18" s="7">
        <f>C4*C5/1024</f>
        <v>14.6484375</v>
      </c>
    </row>
    <row r="19" spans="2:3" x14ac:dyDescent="0.25">
      <c r="B19" s="4" t="s">
        <v>11</v>
      </c>
      <c r="C19" s="8">
        <f>(((C18*C6)+(C3*1024*0.012)+(C3*1024*0.03))+C3*1024)/1024</f>
        <v>2.2842716064453126</v>
      </c>
    </row>
    <row r="20" spans="2:3" x14ac:dyDescent="0.25">
      <c r="B20" s="4" t="s">
        <v>14</v>
      </c>
      <c r="C20" s="9">
        <f>C2/C7</f>
        <v>250</v>
      </c>
    </row>
    <row r="21" spans="2:3" x14ac:dyDescent="0.25">
      <c r="B21" s="4" t="s">
        <v>6</v>
      </c>
      <c r="C21" s="8">
        <f>C20*C19*0.2</f>
        <v>114.21358032226563</v>
      </c>
    </row>
    <row r="22" spans="2:3" x14ac:dyDescent="0.25">
      <c r="B22" s="4" t="s">
        <v>5</v>
      </c>
      <c r="C22" s="8">
        <f>C20*C19+C21</f>
        <v>685.2814819335938</v>
      </c>
    </row>
    <row r="23" spans="2:3" ht="15.75" thickBot="1" x14ac:dyDescent="0.3">
      <c r="B23" s="4"/>
      <c r="C23" s="6"/>
    </row>
    <row r="24" spans="2:3" ht="15.75" thickTop="1" x14ac:dyDescent="0.25">
      <c r="B24" s="3" t="s">
        <v>7</v>
      </c>
      <c r="C24" s="10">
        <f>C4/5*D5*E5</f>
        <v>40</v>
      </c>
    </row>
    <row r="25" spans="2:3" x14ac:dyDescent="0.25">
      <c r="B25" s="4" t="s">
        <v>9</v>
      </c>
      <c r="C25" s="8">
        <f>C20*C24*1/1024</f>
        <v>9.765625</v>
      </c>
    </row>
    <row r="26" spans="2:3" x14ac:dyDescent="0.25">
      <c r="B26" s="4"/>
      <c r="C26" s="6"/>
    </row>
    <row r="27" spans="2:3" x14ac:dyDescent="0.25">
      <c r="B27" s="4" t="s">
        <v>12</v>
      </c>
      <c r="C27" s="11">
        <f>C4*0.00068</f>
        <v>0.13600000000000001</v>
      </c>
    </row>
    <row r="28" spans="2:3" x14ac:dyDescent="0.25">
      <c r="B28" s="4" t="s">
        <v>13</v>
      </c>
      <c r="C28" s="11">
        <f>C27*C20</f>
        <v>34</v>
      </c>
    </row>
    <row r="29" spans="2:3" ht="15.75" thickBot="1" x14ac:dyDescent="0.3">
      <c r="B29" s="4"/>
      <c r="C29" s="6"/>
    </row>
    <row r="30" spans="2:3" ht="15.75" thickTop="1" x14ac:dyDescent="0.25">
      <c r="B30" s="3" t="s">
        <v>21</v>
      </c>
      <c r="C30" s="12">
        <f>C4*0.053</f>
        <v>10.6</v>
      </c>
    </row>
    <row r="31" spans="2:3" x14ac:dyDescent="0.25">
      <c r="B31" s="4" t="s">
        <v>22</v>
      </c>
      <c r="C31" s="6">
        <f>C4*0.0138</f>
        <v>2.76</v>
      </c>
    </row>
    <row r="32" spans="2:3" x14ac:dyDescent="0.25">
      <c r="B32" s="4" t="s">
        <v>18</v>
      </c>
      <c r="C32" s="6">
        <f>C10*C11/33.75*C12</f>
        <v>8493.0370370370365</v>
      </c>
    </row>
    <row r="33" spans="2:3" x14ac:dyDescent="0.25">
      <c r="B33" s="4" t="s">
        <v>23</v>
      </c>
      <c r="C33" s="6">
        <f>(C13*C20*C30)+(C15*C20*C31)</f>
        <v>6680</v>
      </c>
    </row>
    <row r="34" spans="2:3" x14ac:dyDescent="0.25">
      <c r="B34" s="4" t="s">
        <v>24</v>
      </c>
      <c r="C34" s="6">
        <f>C14*C20*C30</f>
        <v>10600</v>
      </c>
    </row>
    <row r="35" spans="2:3" ht="15.75" thickBot="1" x14ac:dyDescent="0.3">
      <c r="B35" s="4"/>
      <c r="C35" s="6"/>
    </row>
    <row r="36" spans="2:3" ht="15.75" thickTop="1" x14ac:dyDescent="0.25">
      <c r="B36" s="3" t="s">
        <v>25</v>
      </c>
      <c r="C36" s="13">
        <f>C33/C32</f>
        <v>0.78652665364219931</v>
      </c>
    </row>
    <row r="37" spans="2:3" x14ac:dyDescent="0.25">
      <c r="B37" s="4" t="s">
        <v>26</v>
      </c>
      <c r="C37" s="14">
        <f>C34/C32</f>
        <v>1.2480812168573823</v>
      </c>
    </row>
    <row r="38" spans="2:3" x14ac:dyDescent="0.25">
      <c r="B38" s="4"/>
      <c r="C38" s="6"/>
    </row>
    <row r="39" spans="2:3" x14ac:dyDescent="0.25">
      <c r="B39" s="4" t="s">
        <v>27</v>
      </c>
      <c r="C39" s="8">
        <f>C13*C20*0.24</f>
        <v>120</v>
      </c>
    </row>
    <row r="40" spans="2:3" ht="15.75" thickBot="1" x14ac:dyDescent="0.3">
      <c r="B40" s="15" t="s">
        <v>30</v>
      </c>
      <c r="C40" s="16">
        <f>C14*C20*0.24</f>
        <v>240</v>
      </c>
    </row>
    <row r="41" spans="2:3" ht="15.75" thickTop="1" x14ac:dyDescent="0.25">
      <c r="B41" s="28" t="s">
        <v>33</v>
      </c>
      <c r="C41" s="29"/>
    </row>
  </sheetData>
  <sheetProtection algorithmName="SHA-512" hashValue="k9LRUfO98kk0++BHx3ZCkXDsKS+3byqYwHh69IywzV46sk+5dHvZiBa7McBvUpaucJUOxSki7FaoDZI31VymRg==" saltValue="YD3o/mmQ5nRltNqhP0zpFg==" spinCount="100000" sheet="1" objects="1" scenarios="1"/>
  <mergeCells count="2">
    <mergeCell ref="B1:C1"/>
    <mergeCell ref="B41:C41"/>
  </mergeCells>
  <conditionalFormatting sqref="C34">
    <cfRule type="cellIs" dxfId="5" priority="5" operator="lessThan">
      <formula>$C$32</formula>
    </cfRule>
    <cfRule type="cellIs" dxfId="4" priority="7" operator="greaterThan">
      <formula>$C$32</formula>
    </cfRule>
  </conditionalFormatting>
  <conditionalFormatting sqref="C33">
    <cfRule type="cellIs" dxfId="3" priority="3" operator="lessThan">
      <formula>$C$32</formula>
    </cfRule>
    <cfRule type="cellIs" dxfId="2" priority="4" operator="greaterThan">
      <formula>$C$32</formula>
    </cfRule>
  </conditionalFormatting>
  <conditionalFormatting sqref="C36:C37">
    <cfRule type="cellIs" dxfId="1" priority="2" operator="greaterThan">
      <formula>0.8</formula>
    </cfRule>
    <cfRule type="cellIs" dxfId="0" priority="1" operator="lessThan">
      <formula>0.8</formula>
    </cfRule>
  </conditionalFormatting>
  <hyperlinks>
    <hyperlink ref="B41" r:id="rId1"/>
    <hyperlink ref="B10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Frankysweb Exchange 2013 Sizer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Zöchling</dc:creator>
  <cp:lastModifiedBy>Frank Zöchling</cp:lastModifiedBy>
  <dcterms:created xsi:type="dcterms:W3CDTF">2013-05-07T17:51:50Z</dcterms:created>
  <dcterms:modified xsi:type="dcterms:W3CDTF">2013-05-10T19:33:18Z</dcterms:modified>
</cp:coreProperties>
</file>